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39" activeTab="0"/>
  </bookViews>
  <sheets>
    <sheet name="Contratto ....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<sst xmlns="http://schemas.openxmlformats.org/spreadsheetml/2006/main" count="63" uniqueCount="61">
  <si>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art. 26/I/b</t>
  </si>
  <si>
    <t>Riunioni con cliente</t>
  </si>
  <si>
    <t>n. ore / pag</t>
  </si>
  <si>
    <t>N.B. x 3</t>
  </si>
  <si>
    <t>Esame studio</t>
  </si>
  <si>
    <t>art. 26/II/a</t>
  </si>
  <si>
    <t>art. 26/II/b</t>
  </si>
  <si>
    <t>Assenza Studio</t>
  </si>
  <si>
    <t>art. 19/b</t>
  </si>
  <si>
    <t>art. 19/a/1</t>
  </si>
  <si>
    <t>Fasicolazione</t>
  </si>
  <si>
    <t>aliq. Min</t>
  </si>
  <si>
    <t>aliq. Max</t>
  </si>
  <si>
    <t>On. Min</t>
  </si>
  <si>
    <t>On. Max</t>
  </si>
  <si>
    <t>On. Min. eff</t>
  </si>
  <si>
    <t>On. Max. eff</t>
  </si>
  <si>
    <t>1° sc.</t>
  </si>
  <si>
    <t>2° sc.</t>
  </si>
  <si>
    <t>3° sc.</t>
  </si>
  <si>
    <t>4° sc.</t>
  </si>
  <si>
    <t>5° sc.</t>
  </si>
  <si>
    <t>Onorario min.</t>
  </si>
  <si>
    <t>Onorario max.</t>
  </si>
  <si>
    <t>Corrispettivo:</t>
  </si>
  <si>
    <t>Riduz. art. 15</t>
  </si>
  <si>
    <t>10% =&gt; 30%</t>
  </si>
  <si>
    <t>definizione della pratica con il concorso del cliente o di terzi</t>
  </si>
  <si>
    <t>Magg.Onorari Art. 23</t>
  </si>
  <si>
    <t>Compenso totale</t>
  </si>
  <si>
    <t>Predisp. Contratto</t>
  </si>
  <si>
    <t>Riunioni con più parti</t>
  </si>
  <si>
    <t>art. 26/I/c</t>
  </si>
  <si>
    <t>Passività Trasferite</t>
  </si>
  <si>
    <t>Inserire Val. Rif.</t>
  </si>
  <si>
    <t xml:space="preserve">Valore di riferimento: </t>
  </si>
  <si>
    <t>COMPENSI PER ASSISTENZA IN OPERAZIONE DI CESSIONE D'AZIENDA</t>
  </si>
  <si>
    <t>ONORARI SPECIFICI</t>
  </si>
  <si>
    <t>Art. 45 c 1</t>
  </si>
  <si>
    <t>Art. 26</t>
  </si>
  <si>
    <t>ONORARI GRADUALI</t>
  </si>
  <si>
    <t>N.B. x 2</t>
  </si>
  <si>
    <t>min ( sc.3°)</t>
  </si>
  <si>
    <t>max (sc. 3°)</t>
  </si>
  <si>
    <t>(10% =&gt; 516,46)</t>
  </si>
  <si>
    <t>Totale Onorari</t>
  </si>
  <si>
    <t>Art. 19</t>
  </si>
  <si>
    <t>INDENNITA'</t>
  </si>
  <si>
    <t>Tot. Onorai graduali</t>
  </si>
  <si>
    <t>Tot. Onorari specifici</t>
  </si>
  <si>
    <t>Tot. Indennità</t>
  </si>
  <si>
    <t>Art. 18</t>
  </si>
  <si>
    <t>SPESE VIAGGIO SOGGIORNO</t>
  </si>
  <si>
    <t>magg. 30%</t>
  </si>
  <si>
    <t>Treno a/r 1° Classe MI-VR</t>
  </si>
  <si>
    <t>Taxi stazione =&gt; albergo</t>
  </si>
  <si>
    <t>Taxi albergo =&gt; sede cliente</t>
  </si>
  <si>
    <t>Taxi sede cliente =&gt; stazione</t>
  </si>
  <si>
    <t>Albergo ****</t>
  </si>
  <si>
    <t>Ristorante pasti 1</t>
  </si>
  <si>
    <t>Tot. Viaggio e soggiorno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</si>
</sst>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_-;\-* #,##0.000_-;_-* &quot;-&quot;???_-;_-@_-"/>
    <numFmt numFmtId="174" formatCode="_-* #,##0.0000_-;\-* #,##0.0000_-;_-* &quot;-&quot;_-;_-@_-"/>
    <numFmt numFmtId="175" formatCode="_-* #,##0.00000_-;\-* #,##0.00000_-;_-* &quot;-&quot;_-;_-@_-"/>
    <numFmt numFmtId="176" formatCode="_-* #,##0.000000_-;\-* #,##0.000000_-;_-* &quot;-&quot;_-;_-@_-"/>
    <numFmt numFmtId="177" formatCode="_-* #,##0.0000000_-;\-* #,##0.0000000_-;_-* &quot;-&quot;_-;_-@_-"/>
    <numFmt numFmtId="178" formatCode="_-* #,##0.0000000_-;\-* #,##0.0000000_-;_-* &quot;-&quot;???????_-;_-@_-"/>
    <numFmt numFmtId="179" formatCode="_-* #,##0.000000_-;\-* #,##0.000000_-;_-* &quot;-&quot;??????_-;_-@_-"/>
    <numFmt numFmtId="180" formatCode="0.000%"/>
    <numFmt numFmtId="181" formatCode="0.0000%"/>
    <numFmt numFmtId="182" formatCode="0.00000%"/>
    <numFmt numFmtId="183" formatCode="_-* #,##0.0_-;\-* #,##0.0_-;_-* &quot;-&quot;??_-;_-@_-"/>
    <numFmt numFmtId="184" formatCode="_-* #,##0_-;\-* #,##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i/>
      <sz val="10"/>
      <name val="Arial"/>
      <family val="2"/>
    </font>
    <font>
      <b/>
      <u val="singleAccounting"/>
      <sz val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1" fontId="0" fillId="0" borderId="0" xfId="44" applyNumberFormat="1" applyFont="1" applyAlignment="1">
      <alignment/>
    </xf>
    <xf numFmtId="171" fontId="1" fillId="0" borderId="0" xfId="44" applyNumberFormat="1" applyFont="1" applyAlignment="1">
      <alignment/>
    </xf>
    <xf numFmtId="176" fontId="0" fillId="0" borderId="0" xfId="44" applyNumberFormat="1" applyFont="1" applyAlignment="1">
      <alignment/>
    </xf>
    <xf numFmtId="176" fontId="1" fillId="0" borderId="0" xfId="44" applyNumberFormat="1" applyFont="1" applyAlignment="1">
      <alignment/>
    </xf>
    <xf numFmtId="177" fontId="0" fillId="0" borderId="0" xfId="44" applyNumberFormat="1" applyFont="1" applyAlignment="1">
      <alignment/>
    </xf>
    <xf numFmtId="171" fontId="2" fillId="0" borderId="0" xfId="44" applyNumberFormat="1" applyFont="1" applyAlignment="1">
      <alignment/>
    </xf>
    <xf numFmtId="171" fontId="3" fillId="0" borderId="0" xfId="44" applyNumberFormat="1" applyFont="1" applyAlignment="1">
      <alignment/>
    </xf>
    <xf numFmtId="171" fontId="0" fillId="0" borderId="0" xfId="44" applyNumberFormat="1" applyFont="1" applyBorder="1" applyAlignment="1">
      <alignment/>
    </xf>
    <xf numFmtId="177" fontId="0" fillId="0" borderId="10" xfId="44" applyNumberFormat="1" applyFont="1" applyBorder="1" applyAlignment="1">
      <alignment/>
    </xf>
    <xf numFmtId="171" fontId="1" fillId="0" borderId="0" xfId="44" applyNumberFormat="1" applyFont="1" applyBorder="1" applyAlignment="1">
      <alignment/>
    </xf>
    <xf numFmtId="171" fontId="0" fillId="0" borderId="0" xfId="44" applyNumberFormat="1" applyFont="1" applyAlignment="1">
      <alignment horizontal="right"/>
    </xf>
    <xf numFmtId="41" fontId="0" fillId="0" borderId="0" xfId="44" applyNumberFormat="1" applyFont="1" applyAlignment="1">
      <alignment/>
    </xf>
    <xf numFmtId="41" fontId="0" fillId="0" borderId="0" xfId="0" applyNumberFormat="1" applyAlignment="1">
      <alignment/>
    </xf>
    <xf numFmtId="176" fontId="0" fillId="0" borderId="0" xfId="44" applyNumberFormat="1" applyFont="1" applyAlignment="1">
      <alignment horizontal="right"/>
    </xf>
    <xf numFmtId="171" fontId="0" fillId="0" borderId="10" xfId="44" applyNumberFormat="1" applyFont="1" applyBorder="1" applyAlignment="1">
      <alignment/>
    </xf>
    <xf numFmtId="171" fontId="0" fillId="0" borderId="0" xfId="44" applyNumberFormat="1" applyFont="1" applyAlignment="1">
      <alignment/>
    </xf>
    <xf numFmtId="0" fontId="1" fillId="0" borderId="0" xfId="0" applyFont="1" applyAlignment="1">
      <alignment/>
    </xf>
    <xf numFmtId="171" fontId="4" fillId="0" borderId="11" xfId="44" applyNumberFormat="1" applyFont="1" applyBorder="1" applyAlignment="1">
      <alignment/>
    </xf>
    <xf numFmtId="171" fontId="4" fillId="0" borderId="12" xfId="44" applyNumberFormat="1" applyFont="1" applyBorder="1" applyAlignment="1">
      <alignment/>
    </xf>
    <xf numFmtId="171" fontId="4" fillId="0" borderId="13" xfId="44" applyNumberFormat="1" applyFont="1" applyBorder="1" applyAlignment="1">
      <alignment/>
    </xf>
    <xf numFmtId="177" fontId="2" fillId="0" borderId="0" xfId="44" applyNumberFormat="1" applyFont="1" applyAlignment="1">
      <alignment horizontal="center"/>
    </xf>
    <xf numFmtId="176" fontId="2" fillId="0" borderId="0" xfId="44" applyNumberFormat="1" applyFont="1" applyAlignment="1">
      <alignment horizontal="center"/>
    </xf>
    <xf numFmtId="171" fontId="2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171" fontId="5" fillId="0" borderId="0" xfId="44" applyNumberFormat="1" applyFont="1" applyAlignment="1">
      <alignment/>
    </xf>
    <xf numFmtId="177" fontId="2" fillId="0" borderId="0" xfId="44" applyNumberFormat="1" applyFont="1" applyAlignment="1">
      <alignment/>
    </xf>
    <xf numFmtId="176" fontId="2" fillId="0" borderId="0" xfId="44" applyNumberFormat="1" applyFont="1" applyAlignment="1">
      <alignment/>
    </xf>
    <xf numFmtId="171" fontId="6" fillId="0" borderId="0" xfId="44" applyNumberFormat="1" applyFont="1" applyAlignment="1">
      <alignment/>
    </xf>
    <xf numFmtId="171" fontId="7" fillId="0" borderId="0" xfId="44" applyNumberFormat="1" applyFont="1" applyAlignment="1">
      <alignment/>
    </xf>
    <xf numFmtId="176" fontId="0" fillId="0" borderId="10" xfId="44" applyNumberFormat="1" applyFont="1" applyBorder="1" applyAlignment="1">
      <alignment/>
    </xf>
    <xf numFmtId="41" fontId="6" fillId="0" borderId="0" xfId="44" applyNumberFormat="1" applyFont="1" applyAlignment="1">
      <alignment/>
    </xf>
    <xf numFmtId="177" fontId="8" fillId="0" borderId="0" xfId="44" applyNumberFormat="1" applyFont="1" applyAlignment="1">
      <alignment horizontal="center"/>
    </xf>
    <xf numFmtId="176" fontId="8" fillId="0" borderId="0" xfId="44" applyNumberFormat="1" applyFont="1" applyAlignment="1">
      <alignment horizontal="center"/>
    </xf>
    <xf numFmtId="41" fontId="9" fillId="0" borderId="0" xfId="44" applyNumberFormat="1" applyFont="1" applyAlignment="1">
      <alignment horizontal="left"/>
    </xf>
    <xf numFmtId="171" fontId="9" fillId="0" borderId="0" xfId="44" applyNumberFormat="1" applyFont="1" applyAlignment="1">
      <alignment horizontal="left"/>
    </xf>
    <xf numFmtId="171" fontId="9" fillId="0" borderId="0" xfId="44" applyNumberFormat="1" applyFont="1" applyAlignment="1">
      <alignment/>
    </xf>
    <xf numFmtId="177" fontId="9" fillId="0" borderId="0" xfId="44" applyNumberFormat="1" applyFont="1" applyAlignment="1">
      <alignment/>
    </xf>
    <xf numFmtId="9" fontId="0" fillId="0" borderId="0" xfId="44" applyNumberFormat="1" applyFont="1" applyBorder="1" applyAlignment="1">
      <alignment/>
    </xf>
    <xf numFmtId="171" fontId="1" fillId="0" borderId="0" xfId="44" applyNumberFormat="1" applyFont="1" applyAlignment="1">
      <alignment horizontal="right"/>
    </xf>
    <xf numFmtId="171" fontId="6" fillId="0" borderId="0" xfId="44" applyNumberFormat="1" applyFont="1" applyBorder="1" applyAlignment="1">
      <alignment/>
    </xf>
    <xf numFmtId="41" fontId="6" fillId="0" borderId="0" xfId="44" applyNumberFormat="1" applyFont="1" applyAlignment="1">
      <alignment horizontal="center"/>
    </xf>
    <xf numFmtId="41" fontId="6" fillId="0" borderId="0" xfId="44" applyNumberFormat="1" applyFont="1" applyBorder="1" applyAlignment="1">
      <alignment/>
    </xf>
    <xf numFmtId="41" fontId="5" fillId="4" borderId="14" xfId="44" applyNumberFormat="1" applyFont="1" applyFill="1" applyBorder="1" applyAlignment="1">
      <alignment/>
    </xf>
    <xf numFmtId="41" fontId="0" fillId="0" borderId="0" xfId="44" applyNumberFormat="1" applyFont="1" applyAlignment="1">
      <alignment horizontal="right"/>
    </xf>
    <xf numFmtId="177" fontId="10" fillId="0" borderId="0" xfId="44" applyNumberFormat="1" applyFont="1" applyAlignment="1">
      <alignment horizontal="center"/>
    </xf>
    <xf numFmtId="176" fontId="10" fillId="0" borderId="0" xfId="44" applyNumberFormat="1" applyFont="1" applyAlignment="1">
      <alignment horizontal="center"/>
    </xf>
    <xf numFmtId="171" fontId="8" fillId="0" borderId="0" xfId="44" applyNumberFormat="1" applyFont="1" applyAlignment="1">
      <alignment/>
    </xf>
    <xf numFmtId="171" fontId="0" fillId="0" borderId="0" xfId="44" applyNumberFormat="1" applyFont="1" applyAlignment="1">
      <alignment horizontal="right"/>
    </xf>
    <xf numFmtId="41" fontId="3" fillId="0" borderId="0" xfId="44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4" applyNumberFormat="1" applyFont="1" applyFill="1" applyAlignment="1">
      <alignment/>
    </xf>
    <xf numFmtId="0" fontId="11" fillId="0" borderId="0" xfId="0" applyFont="1" applyAlignment="1">
      <alignment/>
    </xf>
    <xf numFmtId="171" fontId="1" fillId="0" borderId="13" xfId="44" applyNumberFormat="1" applyFont="1" applyBorder="1" applyAlignment="1">
      <alignment/>
    </xf>
    <xf numFmtId="41" fontId="6" fillId="0" borderId="0" xfId="44" applyNumberFormat="1" applyFont="1" applyFill="1" applyAlignment="1">
      <alignment/>
    </xf>
    <xf numFmtId="43" fontId="1" fillId="0" borderId="0" xfId="43" applyFont="1" applyAlignment="1">
      <alignment/>
    </xf>
    <xf numFmtId="41" fontId="0" fillId="0" borderId="10" xfId="44" applyNumberFormat="1" applyFont="1" applyBorder="1" applyAlignment="1">
      <alignment/>
    </xf>
    <xf numFmtId="171" fontId="2" fillId="0" borderId="0" xfId="44" applyNumberFormat="1" applyFont="1" applyFill="1" applyAlignment="1">
      <alignment/>
    </xf>
    <xf numFmtId="171" fontId="4" fillId="0" borderId="0" xfId="44" applyNumberFormat="1" applyFont="1" applyAlignment="1">
      <alignment/>
    </xf>
    <xf numFmtId="171" fontId="0" fillId="0" borderId="0" xfId="44" applyNumberFormat="1" applyFont="1" applyBorder="1" applyAlignment="1">
      <alignment/>
    </xf>
    <xf numFmtId="43" fontId="0" fillId="0" borderId="0" xfId="43" applyFont="1" applyAlignment="1">
      <alignment/>
    </xf>
    <xf numFmtId="171" fontId="12" fillId="0" borderId="0" xfId="44" applyNumberFormat="1" applyFont="1" applyAlignment="1">
      <alignment/>
    </xf>
    <xf numFmtId="41" fontId="6" fillId="0" borderId="0" xfId="44" applyNumberFormat="1" applyFont="1" applyAlignment="1">
      <alignment/>
    </xf>
    <xf numFmtId="171" fontId="1" fillId="0" borderId="0" xfId="44" applyNumberFormat="1" applyFont="1" applyFill="1" applyAlignment="1">
      <alignment/>
    </xf>
    <xf numFmtId="43" fontId="0" fillId="0" borderId="0" xfId="43" applyFont="1" applyFill="1" applyAlignment="1">
      <alignment/>
    </xf>
    <xf numFmtId="171" fontId="1" fillId="0" borderId="0" xfId="44" applyNumberFormat="1" applyFont="1" applyFill="1" applyBorder="1" applyAlignment="1">
      <alignment/>
    </xf>
    <xf numFmtId="43" fontId="0" fillId="0" borderId="0" xfId="43" applyFont="1" applyBorder="1" applyAlignment="1">
      <alignment/>
    </xf>
    <xf numFmtId="171" fontId="1" fillId="0" borderId="13" xfId="44" applyNumberFormat="1" applyFont="1" applyBorder="1" applyAlignment="1">
      <alignment/>
    </xf>
    <xf numFmtId="43" fontId="1" fillId="0" borderId="0" xfId="43" applyFont="1" applyFill="1" applyAlignment="1">
      <alignment/>
    </xf>
    <xf numFmtId="171" fontId="1" fillId="0" borderId="0" xfId="44" applyNumberFormat="1" applyFont="1" applyBorder="1" applyAlignment="1">
      <alignment/>
    </xf>
    <xf numFmtId="171" fontId="0" fillId="0" borderId="0" xfId="44" applyNumberFormat="1" applyFont="1" applyFill="1" applyAlignment="1">
      <alignment horizontal="right"/>
    </xf>
    <xf numFmtId="43" fontId="13" fillId="0" borderId="0" xfId="43" applyFont="1" applyFill="1" applyAlignment="1">
      <alignment horizontal="right"/>
    </xf>
    <xf numFmtId="171" fontId="0" fillId="0" borderId="0" xfId="44" applyNumberFormat="1" applyFont="1" applyBorder="1" applyAlignment="1">
      <alignment horizontal="left"/>
    </xf>
    <xf numFmtId="171" fontId="0" fillId="0" borderId="0" xfId="44" applyNumberFormat="1" applyFont="1" applyFill="1" applyAlignment="1">
      <alignment/>
    </xf>
    <xf numFmtId="171" fontId="1" fillId="0" borderId="10" xfId="44" applyNumberFormat="1" applyFont="1" applyFill="1" applyBorder="1" applyAlignment="1">
      <alignment/>
    </xf>
    <xf numFmtId="43" fontId="1" fillId="0" borderId="10" xfId="43" applyFont="1" applyFill="1" applyBorder="1" applyAlignment="1">
      <alignment/>
    </xf>
    <xf numFmtId="171" fontId="4" fillId="0" borderId="0" xfId="44" applyNumberFormat="1" applyFont="1" applyBorder="1" applyAlignment="1">
      <alignment/>
    </xf>
    <xf numFmtId="171" fontId="1" fillId="4" borderId="11" xfId="44" applyNumberFormat="1" applyFont="1" applyFill="1" applyBorder="1" applyAlignment="1">
      <alignment/>
    </xf>
    <xf numFmtId="43" fontId="1" fillId="4" borderId="15" xfId="43" applyFont="1" applyFill="1" applyBorder="1" applyAlignment="1">
      <alignment/>
    </xf>
    <xf numFmtId="171" fontId="1" fillId="4" borderId="15" xfId="44" applyNumberFormat="1" applyFont="1" applyFill="1" applyBorder="1" applyAlignment="1">
      <alignment/>
    </xf>
    <xf numFmtId="171" fontId="0" fillId="0" borderId="16" xfId="44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0.421875" style="0" customWidth="1"/>
    <col min="2" max="2" width="21.140625" style="1" customWidth="1"/>
    <col min="3" max="3" width="14.00390625" style="1" customWidth="1"/>
    <col min="4" max="4" width="14.28125" style="5" customWidth="1"/>
    <col min="5" max="5" width="13.28125" style="3" customWidth="1"/>
    <col min="6" max="7" width="14.28125" style="1" bestFit="1" customWidth="1"/>
    <col min="8" max="8" width="14.7109375" style="1" customWidth="1"/>
    <col min="9" max="9" width="9.8515625" style="1" customWidth="1"/>
    <col min="10" max="10" width="9.57421875" style="0" bestFit="1" customWidth="1"/>
  </cols>
  <sheetData>
    <row r="1" spans="1:2" ht="12.75">
      <c r="A1" s="17"/>
      <c r="B1" s="2"/>
    </row>
    <row r="2" spans="5:6" ht="12.75">
      <c r="E2" s="4"/>
      <c r="F2" s="2"/>
    </row>
    <row r="3" spans="1:256" ht="12.75">
      <c r="A3" s="50" t="s">
        <v>36</v>
      </c>
      <c r="E3"/>
      <c r="H3" s="5"/>
      <c r="I3"/>
      <c r="J3" s="1"/>
      <c r="K3" s="1"/>
      <c r="L3" s="5"/>
      <c r="N3" s="1"/>
      <c r="O3" s="1"/>
      <c r="P3" s="5"/>
      <c r="R3" s="1"/>
      <c r="S3" s="1"/>
      <c r="T3" s="5"/>
      <c r="V3" s="1"/>
      <c r="W3" s="1"/>
      <c r="X3" s="5"/>
      <c r="Z3" s="1"/>
      <c r="AA3" s="1"/>
      <c r="AB3" s="5"/>
      <c r="AD3" s="1"/>
      <c r="AE3" s="1"/>
      <c r="AF3" s="5"/>
      <c r="AH3" s="1"/>
      <c r="AI3" s="1"/>
      <c r="AJ3" s="5"/>
      <c r="AL3" s="1"/>
      <c r="AM3" s="1"/>
      <c r="AN3" s="5"/>
      <c r="AP3" s="1"/>
      <c r="AQ3" s="1"/>
      <c r="AR3" s="5"/>
      <c r="AT3" s="1"/>
      <c r="AU3" s="1"/>
      <c r="AV3" s="5"/>
      <c r="AX3" s="1"/>
      <c r="AY3" s="1"/>
      <c r="AZ3" s="5"/>
      <c r="BB3" s="1"/>
      <c r="BC3" s="1"/>
      <c r="BD3" s="5"/>
      <c r="BF3" s="1"/>
      <c r="BG3" s="1"/>
      <c r="BH3" s="5"/>
      <c r="BJ3" s="1"/>
      <c r="BK3" s="1"/>
      <c r="BL3" s="5"/>
      <c r="BN3" s="1"/>
      <c r="BO3" s="1"/>
      <c r="BP3" s="5"/>
      <c r="BR3" s="1"/>
      <c r="BS3" s="1"/>
      <c r="BT3" s="5"/>
      <c r="BV3" s="1"/>
      <c r="BW3" s="1"/>
      <c r="BX3" s="5"/>
      <c r="BZ3" s="1"/>
      <c r="CA3" s="1"/>
      <c r="CB3" s="5"/>
      <c r="CD3" s="1"/>
      <c r="CE3" s="1"/>
      <c r="CF3" s="5"/>
      <c r="CH3" s="1"/>
      <c r="CI3" s="1"/>
      <c r="CJ3" s="5"/>
      <c r="CL3" s="1"/>
      <c r="CM3" s="1"/>
      <c r="CN3" s="5"/>
      <c r="CP3" s="1"/>
      <c r="CQ3" s="1"/>
      <c r="CR3" s="5"/>
      <c r="CT3" s="1"/>
      <c r="CU3" s="1"/>
      <c r="CV3" s="5"/>
      <c r="CX3" s="1"/>
      <c r="CY3" s="1"/>
      <c r="CZ3" s="5"/>
      <c r="DB3" s="1"/>
      <c r="DC3" s="1"/>
      <c r="DD3" s="5"/>
      <c r="DF3" s="1"/>
      <c r="DG3" s="1"/>
      <c r="DH3" s="5"/>
      <c r="DJ3" s="1"/>
      <c r="DK3" s="1"/>
      <c r="DL3" s="5"/>
      <c r="DN3" s="1"/>
      <c r="DO3" s="1"/>
      <c r="DP3" s="5"/>
      <c r="DR3" s="1"/>
      <c r="DS3" s="1"/>
      <c r="DT3" s="5"/>
      <c r="DV3" s="1"/>
      <c r="DW3" s="1"/>
      <c r="DX3" s="5"/>
      <c r="DZ3" s="1"/>
      <c r="EA3" s="1"/>
      <c r="EB3" s="5"/>
      <c r="ED3" s="1"/>
      <c r="EE3" s="1"/>
      <c r="EF3" s="5"/>
      <c r="EH3" s="1"/>
      <c r="EI3" s="1"/>
      <c r="EJ3" s="5"/>
      <c r="EL3" s="1"/>
      <c r="EM3" s="1"/>
      <c r="EN3" s="5"/>
      <c r="EP3" s="1"/>
      <c r="EQ3" s="1"/>
      <c r="ER3" s="5"/>
      <c r="ET3" s="1"/>
      <c r="EU3" s="1"/>
      <c r="EV3" s="5"/>
      <c r="EX3" s="1"/>
      <c r="EY3" s="1"/>
      <c r="EZ3" s="5"/>
      <c r="FB3" s="1"/>
      <c r="FC3" s="1"/>
      <c r="FD3" s="5"/>
      <c r="FF3" s="1"/>
      <c r="FG3" s="1"/>
      <c r="FH3" s="5"/>
      <c r="FJ3" s="1"/>
      <c r="FK3" s="1"/>
      <c r="FL3" s="5"/>
      <c r="FN3" s="1"/>
      <c r="FO3" s="1"/>
      <c r="FP3" s="5"/>
      <c r="FR3" s="1"/>
      <c r="FS3" s="1"/>
      <c r="FT3" s="5"/>
      <c r="FV3" s="1"/>
      <c r="FW3" s="1"/>
      <c r="FX3" s="5"/>
      <c r="FZ3" s="1"/>
      <c r="GA3" s="1"/>
      <c r="GB3" s="5"/>
      <c r="GD3" s="1"/>
      <c r="GE3" s="1"/>
      <c r="GF3" s="5"/>
      <c r="GH3" s="1"/>
      <c r="GI3" s="1"/>
      <c r="GJ3" s="5"/>
      <c r="GL3" s="1"/>
      <c r="GM3" s="1"/>
      <c r="GN3" s="5"/>
      <c r="GP3" s="1"/>
      <c r="GQ3" s="1"/>
      <c r="GR3" s="5"/>
      <c r="GT3" s="1"/>
      <c r="GU3" s="1"/>
      <c r="GV3" s="5"/>
      <c r="GX3" s="1"/>
      <c r="GY3" s="1"/>
      <c r="GZ3" s="5"/>
      <c r="HB3" s="1"/>
      <c r="HC3" s="1"/>
      <c r="HD3" s="5"/>
      <c r="HF3" s="1"/>
      <c r="HG3" s="1"/>
      <c r="HH3" s="5"/>
      <c r="HJ3" s="1"/>
      <c r="HK3" s="1"/>
      <c r="HL3" s="5"/>
      <c r="HN3" s="1"/>
      <c r="HO3" s="1"/>
      <c r="HP3" s="5"/>
      <c r="HR3" s="1"/>
      <c r="HS3" s="1"/>
      <c r="HT3" s="5"/>
      <c r="HV3" s="1"/>
      <c r="HW3" s="1"/>
      <c r="HX3" s="5"/>
      <c r="HZ3" s="1"/>
      <c r="IA3" s="1"/>
      <c r="IB3" s="5"/>
      <c r="ID3" s="1"/>
      <c r="IE3" s="1"/>
      <c r="IF3" s="5"/>
      <c r="IH3" s="1"/>
      <c r="II3" s="1"/>
      <c r="IJ3" s="5"/>
      <c r="IL3" s="1"/>
      <c r="IM3" s="1"/>
      <c r="IN3" s="5"/>
      <c r="IP3" s="1"/>
      <c r="IQ3" s="1"/>
      <c r="IR3" s="5"/>
      <c r="IT3" s="1"/>
      <c r="IU3" s="1"/>
      <c r="IV3" s="5"/>
    </row>
    <row r="4" spans="1:256" ht="13.5" thickBot="1">
      <c r="A4" s="50"/>
      <c r="E4"/>
      <c r="H4" s="5"/>
      <c r="I4"/>
      <c r="J4" s="1"/>
      <c r="K4" s="1"/>
      <c r="L4" s="5"/>
      <c r="N4" s="1"/>
      <c r="O4" s="1"/>
      <c r="P4" s="5"/>
      <c r="R4" s="1"/>
      <c r="S4" s="1"/>
      <c r="T4" s="5"/>
      <c r="V4" s="1"/>
      <c r="W4" s="1"/>
      <c r="X4" s="5"/>
      <c r="Z4" s="1"/>
      <c r="AA4" s="1"/>
      <c r="AB4" s="5"/>
      <c r="AD4" s="1"/>
      <c r="AE4" s="1"/>
      <c r="AF4" s="5"/>
      <c r="AH4" s="1"/>
      <c r="AI4" s="1"/>
      <c r="AJ4" s="5"/>
      <c r="AL4" s="1"/>
      <c r="AM4" s="1"/>
      <c r="AN4" s="5"/>
      <c r="AP4" s="1"/>
      <c r="AQ4" s="1"/>
      <c r="AR4" s="5"/>
      <c r="AT4" s="1"/>
      <c r="AU4" s="1"/>
      <c r="AV4" s="5"/>
      <c r="AX4" s="1"/>
      <c r="AY4" s="1"/>
      <c r="AZ4" s="5"/>
      <c r="BB4" s="1"/>
      <c r="BC4" s="1"/>
      <c r="BD4" s="5"/>
      <c r="BF4" s="1"/>
      <c r="BG4" s="1"/>
      <c r="BH4" s="5"/>
      <c r="BJ4" s="1"/>
      <c r="BK4" s="1"/>
      <c r="BL4" s="5"/>
      <c r="BN4" s="1"/>
      <c r="BO4" s="1"/>
      <c r="BP4" s="5"/>
      <c r="BR4" s="1"/>
      <c r="BS4" s="1"/>
      <c r="BT4" s="5"/>
      <c r="BV4" s="1"/>
      <c r="BW4" s="1"/>
      <c r="BX4" s="5"/>
      <c r="BZ4" s="1"/>
      <c r="CA4" s="1"/>
      <c r="CB4" s="5"/>
      <c r="CD4" s="1"/>
      <c r="CE4" s="1"/>
      <c r="CF4" s="5"/>
      <c r="CH4" s="1"/>
      <c r="CI4" s="1"/>
      <c r="CJ4" s="5"/>
      <c r="CL4" s="1"/>
      <c r="CM4" s="1"/>
      <c r="CN4" s="5"/>
      <c r="CP4" s="1"/>
      <c r="CQ4" s="1"/>
      <c r="CR4" s="5"/>
      <c r="CT4" s="1"/>
      <c r="CU4" s="1"/>
      <c r="CV4" s="5"/>
      <c r="CX4" s="1"/>
      <c r="CY4" s="1"/>
      <c r="CZ4" s="5"/>
      <c r="DB4" s="1"/>
      <c r="DC4" s="1"/>
      <c r="DD4" s="5"/>
      <c r="DF4" s="1"/>
      <c r="DG4" s="1"/>
      <c r="DH4" s="5"/>
      <c r="DJ4" s="1"/>
      <c r="DK4" s="1"/>
      <c r="DL4" s="5"/>
      <c r="DN4" s="1"/>
      <c r="DO4" s="1"/>
      <c r="DP4" s="5"/>
      <c r="DR4" s="1"/>
      <c r="DS4" s="1"/>
      <c r="DT4" s="5"/>
      <c r="DV4" s="1"/>
      <c r="DW4" s="1"/>
      <c r="DX4" s="5"/>
      <c r="DZ4" s="1"/>
      <c r="EA4" s="1"/>
      <c r="EB4" s="5"/>
      <c r="ED4" s="1"/>
      <c r="EE4" s="1"/>
      <c r="EF4" s="5"/>
      <c r="EH4" s="1"/>
      <c r="EI4" s="1"/>
      <c r="EJ4" s="5"/>
      <c r="EL4" s="1"/>
      <c r="EM4" s="1"/>
      <c r="EN4" s="5"/>
      <c r="EP4" s="1"/>
      <c r="EQ4" s="1"/>
      <c r="ER4" s="5"/>
      <c r="ET4" s="1"/>
      <c r="EU4" s="1"/>
      <c r="EV4" s="5"/>
      <c r="EX4" s="1"/>
      <c r="EY4" s="1"/>
      <c r="EZ4" s="5"/>
      <c r="FB4" s="1"/>
      <c r="FC4" s="1"/>
      <c r="FD4" s="5"/>
      <c r="FF4" s="1"/>
      <c r="FG4" s="1"/>
      <c r="FH4" s="5"/>
      <c r="FJ4" s="1"/>
      <c r="FK4" s="1"/>
      <c r="FL4" s="5"/>
      <c r="FN4" s="1"/>
      <c r="FO4" s="1"/>
      <c r="FP4" s="5"/>
      <c r="FR4" s="1"/>
      <c r="FS4" s="1"/>
      <c r="FT4" s="5"/>
      <c r="FV4" s="1"/>
      <c r="FW4" s="1"/>
      <c r="FX4" s="5"/>
      <c r="FZ4" s="1"/>
      <c r="GA4" s="1"/>
      <c r="GB4" s="5"/>
      <c r="GD4" s="1"/>
      <c r="GE4" s="1"/>
      <c r="GF4" s="5"/>
      <c r="GH4" s="1"/>
      <c r="GI4" s="1"/>
      <c r="GJ4" s="5"/>
      <c r="GL4" s="1"/>
      <c r="GM4" s="1"/>
      <c r="GN4" s="5"/>
      <c r="GP4" s="1"/>
      <c r="GQ4" s="1"/>
      <c r="GR4" s="5"/>
      <c r="GT4" s="1"/>
      <c r="GU4" s="1"/>
      <c r="GV4" s="5"/>
      <c r="GX4" s="1"/>
      <c r="GY4" s="1"/>
      <c r="GZ4" s="5"/>
      <c r="HB4" s="1"/>
      <c r="HC4" s="1"/>
      <c r="HD4" s="5"/>
      <c r="HF4" s="1"/>
      <c r="HG4" s="1"/>
      <c r="HH4" s="5"/>
      <c r="HJ4" s="1"/>
      <c r="HK4" s="1"/>
      <c r="HL4" s="5"/>
      <c r="HN4" s="1"/>
      <c r="HO4" s="1"/>
      <c r="HP4" s="5"/>
      <c r="HR4" s="1"/>
      <c r="HS4" s="1"/>
      <c r="HT4" s="5"/>
      <c r="HV4" s="1"/>
      <c r="HW4" s="1"/>
      <c r="HX4" s="5"/>
      <c r="HZ4" s="1"/>
      <c r="IA4" s="1"/>
      <c r="IB4" s="5"/>
      <c r="ID4" s="1"/>
      <c r="IE4" s="1"/>
      <c r="IF4" s="5"/>
      <c r="IH4" s="1"/>
      <c r="II4" s="1"/>
      <c r="IJ4" s="5"/>
      <c r="IL4" s="1"/>
      <c r="IM4" s="1"/>
      <c r="IN4" s="5"/>
      <c r="IP4" s="1"/>
      <c r="IQ4" s="1"/>
      <c r="IR4" s="5"/>
      <c r="IT4" s="1"/>
      <c r="IU4" s="1"/>
      <c r="IV4" s="5"/>
    </row>
    <row r="5" spans="1:256" ht="13.5" thickBot="1">
      <c r="A5" s="52" t="s">
        <v>38</v>
      </c>
      <c r="B5" s="53" t="s">
        <v>37</v>
      </c>
      <c r="E5"/>
      <c r="H5" s="5"/>
      <c r="I5"/>
      <c r="J5" s="1"/>
      <c r="K5" s="1"/>
      <c r="L5" s="5"/>
      <c r="N5" s="1"/>
      <c r="O5" s="1"/>
      <c r="P5" s="5"/>
      <c r="R5" s="1"/>
      <c r="S5" s="1"/>
      <c r="T5" s="5"/>
      <c r="V5" s="1"/>
      <c r="W5" s="1"/>
      <c r="X5" s="5"/>
      <c r="Z5" s="1"/>
      <c r="AA5" s="1"/>
      <c r="AB5" s="5"/>
      <c r="AD5" s="1"/>
      <c r="AE5" s="1"/>
      <c r="AF5" s="5"/>
      <c r="AH5" s="1"/>
      <c r="AI5" s="1"/>
      <c r="AJ5" s="5"/>
      <c r="AL5" s="1"/>
      <c r="AM5" s="1"/>
      <c r="AN5" s="5"/>
      <c r="AP5" s="1"/>
      <c r="AQ5" s="1"/>
      <c r="AR5" s="5"/>
      <c r="AT5" s="1"/>
      <c r="AU5" s="1"/>
      <c r="AV5" s="5"/>
      <c r="AX5" s="1"/>
      <c r="AY5" s="1"/>
      <c r="AZ5" s="5"/>
      <c r="BB5" s="1"/>
      <c r="BC5" s="1"/>
      <c r="BD5" s="5"/>
      <c r="BF5" s="1"/>
      <c r="BG5" s="1"/>
      <c r="BH5" s="5"/>
      <c r="BJ5" s="1"/>
      <c r="BK5" s="1"/>
      <c r="BL5" s="5"/>
      <c r="BN5" s="1"/>
      <c r="BO5" s="1"/>
      <c r="BP5" s="5"/>
      <c r="BR5" s="1"/>
      <c r="BS5" s="1"/>
      <c r="BT5" s="5"/>
      <c r="BV5" s="1"/>
      <c r="BW5" s="1"/>
      <c r="BX5" s="5"/>
      <c r="BZ5" s="1"/>
      <c r="CA5" s="1"/>
      <c r="CB5" s="5"/>
      <c r="CD5" s="1"/>
      <c r="CE5" s="1"/>
      <c r="CF5" s="5"/>
      <c r="CH5" s="1"/>
      <c r="CI5" s="1"/>
      <c r="CJ5" s="5"/>
      <c r="CL5" s="1"/>
      <c r="CM5" s="1"/>
      <c r="CN5" s="5"/>
      <c r="CP5" s="1"/>
      <c r="CQ5" s="1"/>
      <c r="CR5" s="5"/>
      <c r="CT5" s="1"/>
      <c r="CU5" s="1"/>
      <c r="CV5" s="5"/>
      <c r="CX5" s="1"/>
      <c r="CY5" s="1"/>
      <c r="CZ5" s="5"/>
      <c r="DB5" s="1"/>
      <c r="DC5" s="1"/>
      <c r="DD5" s="5"/>
      <c r="DF5" s="1"/>
      <c r="DG5" s="1"/>
      <c r="DH5" s="5"/>
      <c r="DJ5" s="1"/>
      <c r="DK5" s="1"/>
      <c r="DL5" s="5"/>
      <c r="DN5" s="1"/>
      <c r="DO5" s="1"/>
      <c r="DP5" s="5"/>
      <c r="DR5" s="1"/>
      <c r="DS5" s="1"/>
      <c r="DT5" s="5"/>
      <c r="DV5" s="1"/>
      <c r="DW5" s="1"/>
      <c r="DX5" s="5"/>
      <c r="DZ5" s="1"/>
      <c r="EA5" s="1"/>
      <c r="EB5" s="5"/>
      <c r="ED5" s="1"/>
      <c r="EE5" s="1"/>
      <c r="EF5" s="5"/>
      <c r="EH5" s="1"/>
      <c r="EI5" s="1"/>
      <c r="EJ5" s="5"/>
      <c r="EL5" s="1"/>
      <c r="EM5" s="1"/>
      <c r="EN5" s="5"/>
      <c r="EP5" s="1"/>
      <c r="EQ5" s="1"/>
      <c r="ER5" s="5"/>
      <c r="ET5" s="1"/>
      <c r="EU5" s="1"/>
      <c r="EV5" s="5"/>
      <c r="EX5" s="1"/>
      <c r="EY5" s="1"/>
      <c r="EZ5" s="5"/>
      <c r="FB5" s="1"/>
      <c r="FC5" s="1"/>
      <c r="FD5" s="5"/>
      <c r="FF5" s="1"/>
      <c r="FG5" s="1"/>
      <c r="FH5" s="5"/>
      <c r="FJ5" s="1"/>
      <c r="FK5" s="1"/>
      <c r="FL5" s="5"/>
      <c r="FN5" s="1"/>
      <c r="FO5" s="1"/>
      <c r="FP5" s="5"/>
      <c r="FR5" s="1"/>
      <c r="FS5" s="1"/>
      <c r="FT5" s="5"/>
      <c r="FV5" s="1"/>
      <c r="FW5" s="1"/>
      <c r="FX5" s="5"/>
      <c r="FZ5" s="1"/>
      <c r="GA5" s="1"/>
      <c r="GB5" s="5"/>
      <c r="GD5" s="1"/>
      <c r="GE5" s="1"/>
      <c r="GF5" s="5"/>
      <c r="GH5" s="1"/>
      <c r="GI5" s="1"/>
      <c r="GJ5" s="5"/>
      <c r="GL5" s="1"/>
      <c r="GM5" s="1"/>
      <c r="GN5" s="5"/>
      <c r="GP5" s="1"/>
      <c r="GQ5" s="1"/>
      <c r="GR5" s="5"/>
      <c r="GT5" s="1"/>
      <c r="GU5" s="1"/>
      <c r="GV5" s="5"/>
      <c r="GX5" s="1"/>
      <c r="GY5" s="1"/>
      <c r="GZ5" s="5"/>
      <c r="HB5" s="1"/>
      <c r="HC5" s="1"/>
      <c r="HD5" s="5"/>
      <c r="HF5" s="1"/>
      <c r="HG5" s="1"/>
      <c r="HH5" s="5"/>
      <c r="HJ5" s="1"/>
      <c r="HK5" s="1"/>
      <c r="HL5" s="5"/>
      <c r="HN5" s="1"/>
      <c r="HO5" s="1"/>
      <c r="HP5" s="5"/>
      <c r="HR5" s="1"/>
      <c r="HS5" s="1"/>
      <c r="HT5" s="5"/>
      <c r="HV5" s="1"/>
      <c r="HW5" s="1"/>
      <c r="HX5" s="5"/>
      <c r="HZ5" s="1"/>
      <c r="IA5" s="1"/>
      <c r="IB5" s="5"/>
      <c r="ID5" s="1"/>
      <c r="IE5" s="1"/>
      <c r="IF5" s="5"/>
      <c r="IH5" s="1"/>
      <c r="II5" s="1"/>
      <c r="IJ5" s="5"/>
      <c r="IL5" s="1"/>
      <c r="IM5" s="1"/>
      <c r="IN5" s="5"/>
      <c r="IP5" s="1"/>
      <c r="IQ5" s="1"/>
      <c r="IR5" s="5"/>
      <c r="IT5" s="1"/>
      <c r="IU5" s="1"/>
      <c r="IV5" s="5"/>
    </row>
    <row r="6" spans="1:256" ht="12.75">
      <c r="A6" s="50"/>
      <c r="E6"/>
      <c r="H6" s="5"/>
      <c r="I6"/>
      <c r="J6" s="1"/>
      <c r="K6" s="1"/>
      <c r="L6" s="5"/>
      <c r="N6" s="1"/>
      <c r="O6" s="1"/>
      <c r="P6" s="5"/>
      <c r="R6" s="1"/>
      <c r="S6" s="1"/>
      <c r="T6" s="5"/>
      <c r="V6" s="1"/>
      <c r="W6" s="1"/>
      <c r="X6" s="5"/>
      <c r="Z6" s="1"/>
      <c r="AA6" s="1"/>
      <c r="AB6" s="5"/>
      <c r="AD6" s="1"/>
      <c r="AE6" s="1"/>
      <c r="AF6" s="5"/>
      <c r="AH6" s="1"/>
      <c r="AI6" s="1"/>
      <c r="AJ6" s="5"/>
      <c r="AL6" s="1"/>
      <c r="AM6" s="1"/>
      <c r="AN6" s="5"/>
      <c r="AP6" s="1"/>
      <c r="AQ6" s="1"/>
      <c r="AR6" s="5"/>
      <c r="AT6" s="1"/>
      <c r="AU6" s="1"/>
      <c r="AV6" s="5"/>
      <c r="AX6" s="1"/>
      <c r="AY6" s="1"/>
      <c r="AZ6" s="5"/>
      <c r="BB6" s="1"/>
      <c r="BC6" s="1"/>
      <c r="BD6" s="5"/>
      <c r="BF6" s="1"/>
      <c r="BG6" s="1"/>
      <c r="BH6" s="5"/>
      <c r="BJ6" s="1"/>
      <c r="BK6" s="1"/>
      <c r="BL6" s="5"/>
      <c r="BN6" s="1"/>
      <c r="BO6" s="1"/>
      <c r="BP6" s="5"/>
      <c r="BR6" s="1"/>
      <c r="BS6" s="1"/>
      <c r="BT6" s="5"/>
      <c r="BV6" s="1"/>
      <c r="BW6" s="1"/>
      <c r="BX6" s="5"/>
      <c r="BZ6" s="1"/>
      <c r="CA6" s="1"/>
      <c r="CB6" s="5"/>
      <c r="CD6" s="1"/>
      <c r="CE6" s="1"/>
      <c r="CF6" s="5"/>
      <c r="CH6" s="1"/>
      <c r="CI6" s="1"/>
      <c r="CJ6" s="5"/>
      <c r="CL6" s="1"/>
      <c r="CM6" s="1"/>
      <c r="CN6" s="5"/>
      <c r="CP6" s="1"/>
      <c r="CQ6" s="1"/>
      <c r="CR6" s="5"/>
      <c r="CT6" s="1"/>
      <c r="CU6" s="1"/>
      <c r="CV6" s="5"/>
      <c r="CX6" s="1"/>
      <c r="CY6" s="1"/>
      <c r="CZ6" s="5"/>
      <c r="DB6" s="1"/>
      <c r="DC6" s="1"/>
      <c r="DD6" s="5"/>
      <c r="DF6" s="1"/>
      <c r="DG6" s="1"/>
      <c r="DH6" s="5"/>
      <c r="DJ6" s="1"/>
      <c r="DK6" s="1"/>
      <c r="DL6" s="5"/>
      <c r="DN6" s="1"/>
      <c r="DO6" s="1"/>
      <c r="DP6" s="5"/>
      <c r="DR6" s="1"/>
      <c r="DS6" s="1"/>
      <c r="DT6" s="5"/>
      <c r="DV6" s="1"/>
      <c r="DW6" s="1"/>
      <c r="DX6" s="5"/>
      <c r="DZ6" s="1"/>
      <c r="EA6" s="1"/>
      <c r="EB6" s="5"/>
      <c r="ED6" s="1"/>
      <c r="EE6" s="1"/>
      <c r="EF6" s="5"/>
      <c r="EH6" s="1"/>
      <c r="EI6" s="1"/>
      <c r="EJ6" s="5"/>
      <c r="EL6" s="1"/>
      <c r="EM6" s="1"/>
      <c r="EN6" s="5"/>
      <c r="EP6" s="1"/>
      <c r="EQ6" s="1"/>
      <c r="ER6" s="5"/>
      <c r="ET6" s="1"/>
      <c r="EU6" s="1"/>
      <c r="EV6" s="5"/>
      <c r="EX6" s="1"/>
      <c r="EY6" s="1"/>
      <c r="EZ6" s="5"/>
      <c r="FB6" s="1"/>
      <c r="FC6" s="1"/>
      <c r="FD6" s="5"/>
      <c r="FF6" s="1"/>
      <c r="FG6" s="1"/>
      <c r="FH6" s="5"/>
      <c r="FJ6" s="1"/>
      <c r="FK6" s="1"/>
      <c r="FL6" s="5"/>
      <c r="FN6" s="1"/>
      <c r="FO6" s="1"/>
      <c r="FP6" s="5"/>
      <c r="FR6" s="1"/>
      <c r="FS6" s="1"/>
      <c r="FT6" s="5"/>
      <c r="FV6" s="1"/>
      <c r="FW6" s="1"/>
      <c r="FX6" s="5"/>
      <c r="FZ6" s="1"/>
      <c r="GA6" s="1"/>
      <c r="GB6" s="5"/>
      <c r="GD6" s="1"/>
      <c r="GE6" s="1"/>
      <c r="GF6" s="5"/>
      <c r="GH6" s="1"/>
      <c r="GI6" s="1"/>
      <c r="GJ6" s="5"/>
      <c r="GL6" s="1"/>
      <c r="GM6" s="1"/>
      <c r="GN6" s="5"/>
      <c r="GP6" s="1"/>
      <c r="GQ6" s="1"/>
      <c r="GR6" s="5"/>
      <c r="GT6" s="1"/>
      <c r="GU6" s="1"/>
      <c r="GV6" s="5"/>
      <c r="GX6" s="1"/>
      <c r="GY6" s="1"/>
      <c r="GZ6" s="5"/>
      <c r="HB6" s="1"/>
      <c r="HC6" s="1"/>
      <c r="HD6" s="5"/>
      <c r="HF6" s="1"/>
      <c r="HG6" s="1"/>
      <c r="HH6" s="5"/>
      <c r="HJ6" s="1"/>
      <c r="HK6" s="1"/>
      <c r="HL6" s="5"/>
      <c r="HN6" s="1"/>
      <c r="HO6" s="1"/>
      <c r="HP6" s="5"/>
      <c r="HR6" s="1"/>
      <c r="HS6" s="1"/>
      <c r="HT6" s="5"/>
      <c r="HV6" s="1"/>
      <c r="HW6" s="1"/>
      <c r="HX6" s="5"/>
      <c r="HZ6" s="1"/>
      <c r="IA6" s="1"/>
      <c r="IB6" s="5"/>
      <c r="ID6" s="1"/>
      <c r="IE6" s="1"/>
      <c r="IF6" s="5"/>
      <c r="IH6" s="1"/>
      <c r="II6" s="1"/>
      <c r="IJ6" s="5"/>
      <c r="IL6" s="1"/>
      <c r="IM6" s="1"/>
      <c r="IN6" s="5"/>
      <c r="IP6" s="1"/>
      <c r="IQ6" s="1"/>
      <c r="IR6" s="5"/>
      <c r="IT6" s="1"/>
      <c r="IU6" s="1"/>
      <c r="IV6" s="5"/>
    </row>
    <row r="7" spans="2:4" ht="12.75">
      <c r="B7" s="48" t="s">
        <v>24</v>
      </c>
      <c r="C7" s="41">
        <v>1300000</v>
      </c>
      <c r="D7" s="37"/>
    </row>
    <row r="8" spans="2:4" ht="12.75">
      <c r="B8" s="48" t="s">
        <v>33</v>
      </c>
      <c r="C8" s="42">
        <v>200000</v>
      </c>
      <c r="D8" s="36"/>
    </row>
    <row r="9" spans="2:4" ht="15.75" thickBot="1">
      <c r="B9" s="47" t="s">
        <v>35</v>
      </c>
      <c r="C9" s="43">
        <f>SUM(C7:C8)</f>
        <v>1500000</v>
      </c>
      <c r="D9" s="29"/>
    </row>
    <row r="10" spans="2:4" ht="13.5" thickTop="1">
      <c r="B10" s="39"/>
      <c r="C10" s="40"/>
      <c r="D10" s="29"/>
    </row>
    <row r="11" spans="4:10" ht="12.75">
      <c r="D11" s="21" t="s">
        <v>11</v>
      </c>
      <c r="E11" s="22" t="s">
        <v>12</v>
      </c>
      <c r="F11" s="23" t="s">
        <v>13</v>
      </c>
      <c r="G11" s="23" t="s">
        <v>14</v>
      </c>
      <c r="H11" s="7" t="s">
        <v>34</v>
      </c>
      <c r="I11" s="6" t="s">
        <v>15</v>
      </c>
      <c r="J11" s="24" t="s">
        <v>16</v>
      </c>
    </row>
    <row r="12" ht="12.75">
      <c r="H12" s="25"/>
    </row>
    <row r="13" spans="1:9" s="24" customFormat="1" ht="11.25">
      <c r="A13" s="24" t="s">
        <v>17</v>
      </c>
      <c r="B13" s="6">
        <v>0</v>
      </c>
      <c r="C13" s="6">
        <v>51645.69</v>
      </c>
      <c r="D13" s="26">
        <f>2/100</f>
        <v>0.02</v>
      </c>
      <c r="E13" s="27">
        <f>5/100</f>
        <v>0.05</v>
      </c>
      <c r="F13" s="6">
        <f>C13*D13</f>
        <v>1032.9138</v>
      </c>
      <c r="G13" s="6">
        <f>C13*E13</f>
        <v>2582.2845</v>
      </c>
      <c r="H13" s="7"/>
      <c r="I13" s="6">
        <f>H13*D13</f>
        <v>0</v>
      </c>
    </row>
    <row r="14" spans="1:10" s="24" customFormat="1" ht="11.25">
      <c r="A14" s="24" t="s">
        <v>18</v>
      </c>
      <c r="B14" s="6">
        <v>51645.7</v>
      </c>
      <c r="C14" s="6">
        <v>258228.45</v>
      </c>
      <c r="D14" s="26">
        <f>1.25/100</f>
        <v>0.0125</v>
      </c>
      <c r="E14" s="27">
        <f>3/100</f>
        <v>0.03</v>
      </c>
      <c r="F14" s="6">
        <f>(C14-B14)*D14</f>
        <v>2582.284375</v>
      </c>
      <c r="G14" s="6">
        <f>(C14-B14)*E14</f>
        <v>6197.4825</v>
      </c>
      <c r="H14" s="7"/>
      <c r="I14" s="6">
        <f>(H14-B14)*D14+F13</f>
        <v>387.3425500000001</v>
      </c>
      <c r="J14" s="6">
        <f>(H14-B14)*E14+G13</f>
        <v>1032.9135000000003</v>
      </c>
    </row>
    <row r="15" spans="1:10" s="24" customFormat="1" ht="11.25">
      <c r="A15" s="24" t="s">
        <v>19</v>
      </c>
      <c r="B15" s="6">
        <v>258228.46</v>
      </c>
      <c r="C15" s="6">
        <v>1032913.8</v>
      </c>
      <c r="D15" s="26">
        <f>0.75/100</f>
        <v>0.0075</v>
      </c>
      <c r="E15" s="27">
        <f>2/100</f>
        <v>0.02</v>
      </c>
      <c r="F15" s="6">
        <f>(C15-B15)*D15</f>
        <v>5810.14005</v>
      </c>
      <c r="G15" s="6">
        <f>(C15-B15)*E15</f>
        <v>15493.706800000002</v>
      </c>
      <c r="H15" s="7"/>
      <c r="I15" s="6">
        <f>(H15-B15)*D15+(F13+F14)</f>
        <v>1678.4847250000005</v>
      </c>
      <c r="J15" s="6">
        <f>(H15-B15)*E15+(G13+G14)</f>
        <v>3615.1978</v>
      </c>
    </row>
    <row r="16" spans="1:10" s="24" customFormat="1" ht="11.25">
      <c r="A16" s="24" t="s">
        <v>20</v>
      </c>
      <c r="B16" s="6">
        <v>1032913.81</v>
      </c>
      <c r="C16" s="6">
        <v>2582284.5</v>
      </c>
      <c r="D16" s="26">
        <f>0.4/100</f>
        <v>0.004</v>
      </c>
      <c r="E16" s="27">
        <f>1.25/100</f>
        <v>0.0125</v>
      </c>
      <c r="F16" s="6">
        <f>(C16-B16)*D16</f>
        <v>6197.48276</v>
      </c>
      <c r="G16" s="6">
        <f>(C16-B16)*E16</f>
        <v>19367.133625</v>
      </c>
      <c r="H16" s="7">
        <v>1500000</v>
      </c>
      <c r="I16" s="6">
        <f>(H16-B16)*D16+(F13+F14+F15)</f>
        <v>11293.682985</v>
      </c>
      <c r="J16" s="6">
        <f>(H16-B16)*E16+(G13+G14+G15)</f>
        <v>30112.051175</v>
      </c>
    </row>
    <row r="17" spans="1:10" s="24" customFormat="1" ht="11.25">
      <c r="A17" s="24" t="s">
        <v>21</v>
      </c>
      <c r="B17" s="6">
        <v>2582284.51</v>
      </c>
      <c r="C17" s="6">
        <v>100000000</v>
      </c>
      <c r="D17" s="26">
        <f>0.2/100</f>
        <v>0.002</v>
      </c>
      <c r="E17" s="27">
        <f>0.75/100</f>
        <v>0.0075</v>
      </c>
      <c r="F17" s="6">
        <f>(C17-B17)*D17</f>
        <v>194835.43098</v>
      </c>
      <c r="G17" s="6">
        <f>(C17-B17)*E17</f>
        <v>730632.866175</v>
      </c>
      <c r="H17" s="49"/>
      <c r="I17" s="6">
        <f>(H17-B17)*D17+(F13+F14+F15+F16)</f>
        <v>10458.251965</v>
      </c>
      <c r="J17" s="57">
        <f>(H17-B17)*E17+(G13+G14+G15+G16)</f>
        <v>24273.473599999998</v>
      </c>
    </row>
    <row r="18" spans="2:10" s="24" customFormat="1" ht="11.25">
      <c r="B18" s="6"/>
      <c r="C18" s="6"/>
      <c r="D18" s="26"/>
      <c r="E18" s="27"/>
      <c r="F18" s="6"/>
      <c r="G18" s="6"/>
      <c r="H18" s="7"/>
      <c r="I18" s="6"/>
      <c r="J18" s="6"/>
    </row>
    <row r="19" spans="4:5" ht="15">
      <c r="D19" s="45" t="s">
        <v>22</v>
      </c>
      <c r="E19" s="46" t="s">
        <v>23</v>
      </c>
    </row>
    <row r="20" spans="2:5" ht="12.75">
      <c r="B20" s="16"/>
      <c r="D20" s="28">
        <v>11293.68</v>
      </c>
      <c r="E20" s="28">
        <v>30112.05</v>
      </c>
    </row>
    <row r="21" spans="2:5" ht="12.75">
      <c r="B21" s="16"/>
      <c r="D21" s="28"/>
      <c r="E21" s="28"/>
    </row>
    <row r="22" spans="2:9" ht="12.75">
      <c r="B22" s="1" t="s">
        <v>25</v>
      </c>
      <c r="C22" s="38" t="s">
        <v>26</v>
      </c>
      <c r="D22" s="1">
        <f>-D20*0.1</f>
        <v>-1129.3680000000002</v>
      </c>
      <c r="E22" s="51">
        <f>-E20*0.3</f>
        <v>-9033.615</v>
      </c>
      <c r="F22" s="61" t="s">
        <v>27</v>
      </c>
      <c r="G22" s="61"/>
      <c r="H22" s="61"/>
      <c r="I22" s="61"/>
    </row>
    <row r="23" spans="4:5" ht="12.75">
      <c r="D23" s="9"/>
      <c r="E23" s="30"/>
    </row>
    <row r="24" spans="2:5" ht="12.75">
      <c r="B24" s="2" t="s">
        <v>49</v>
      </c>
      <c r="D24" s="59">
        <f>SUM(D20:D23)</f>
        <v>10164.312</v>
      </c>
      <c r="E24" s="16">
        <f>SUM(E20:E23)</f>
        <v>21078.434999999998</v>
      </c>
    </row>
    <row r="25" spans="2:5" ht="12.75">
      <c r="B25" s="2"/>
      <c r="D25" s="10"/>
      <c r="E25" s="2"/>
    </row>
    <row r="26" spans="2:5" ht="13.5" thickBot="1">
      <c r="B26" s="2"/>
      <c r="D26" s="10"/>
      <c r="E26" s="2"/>
    </row>
    <row r="27" spans="1:5" ht="13.5" thickBot="1">
      <c r="A27" s="52" t="s">
        <v>39</v>
      </c>
      <c r="B27" s="53" t="s">
        <v>40</v>
      </c>
      <c r="D27" s="10"/>
      <c r="E27" s="2"/>
    </row>
    <row r="28" spans="4:10" ht="12.75">
      <c r="D28" s="11"/>
      <c r="E28" s="11"/>
      <c r="F28" s="48" t="s">
        <v>42</v>
      </c>
      <c r="G28" s="48" t="s">
        <v>43</v>
      </c>
      <c r="H28" s="14" t="s">
        <v>2</v>
      </c>
      <c r="I28" s="48" t="s">
        <v>41</v>
      </c>
      <c r="J28" s="11" t="s">
        <v>3</v>
      </c>
    </row>
    <row r="29" spans="4:10" ht="12.75">
      <c r="D29" s="1"/>
      <c r="E29" s="1"/>
      <c r="H29" s="3"/>
      <c r="J29" s="1"/>
    </row>
    <row r="30" spans="2:11" ht="12.75">
      <c r="B30" s="1" t="s">
        <v>1</v>
      </c>
      <c r="C30" s="1" t="s">
        <v>0</v>
      </c>
      <c r="D30" s="51">
        <f>F30*H30</f>
        <v>123.92</v>
      </c>
      <c r="E30" s="1">
        <f>G30*H30*I30*J30</f>
        <v>413.12</v>
      </c>
      <c r="F30" s="1">
        <v>15.49</v>
      </c>
      <c r="G30" s="1">
        <v>25.82</v>
      </c>
      <c r="H30" s="54">
        <v>8</v>
      </c>
      <c r="I30" s="31">
        <v>2</v>
      </c>
      <c r="J30" s="31">
        <v>1</v>
      </c>
      <c r="K30" s="13"/>
    </row>
    <row r="31" spans="2:11" ht="12.75">
      <c r="B31" s="1" t="s">
        <v>31</v>
      </c>
      <c r="C31" s="1" t="s">
        <v>32</v>
      </c>
      <c r="D31" s="51">
        <f>F31*H31</f>
        <v>123.96</v>
      </c>
      <c r="E31" s="1">
        <f>G31*H31*I31*J31</f>
        <v>330.56</v>
      </c>
      <c r="F31" s="1">
        <v>30.99</v>
      </c>
      <c r="G31" s="1">
        <v>41.32</v>
      </c>
      <c r="H31" s="54">
        <v>4</v>
      </c>
      <c r="I31" s="31">
        <v>2</v>
      </c>
      <c r="J31" s="31">
        <v>1</v>
      </c>
      <c r="K31" s="13"/>
    </row>
    <row r="32" spans="2:11" ht="12.75">
      <c r="B32" s="1" t="s">
        <v>4</v>
      </c>
      <c r="C32" s="1" t="s">
        <v>5</v>
      </c>
      <c r="D32" s="51">
        <f>F32*H32</f>
        <v>413.2</v>
      </c>
      <c r="E32" s="1">
        <f>G32*H32*I32*J32</f>
        <v>1239.2</v>
      </c>
      <c r="F32" s="1">
        <v>10.33</v>
      </c>
      <c r="G32" s="1">
        <v>15.49</v>
      </c>
      <c r="H32" s="54">
        <v>40</v>
      </c>
      <c r="I32" s="31">
        <v>2</v>
      </c>
      <c r="J32" s="31">
        <v>1</v>
      </c>
      <c r="K32" s="13"/>
    </row>
    <row r="33" spans="2:11" ht="12.75">
      <c r="B33" s="1" t="s">
        <v>30</v>
      </c>
      <c r="C33" s="1" t="s">
        <v>6</v>
      </c>
      <c r="D33" s="51">
        <f>F33*H33</f>
        <v>371.88</v>
      </c>
      <c r="E33" s="1">
        <f>G33*H33*I33*J33</f>
        <v>1115.6399999999999</v>
      </c>
      <c r="F33" s="1">
        <v>20.66</v>
      </c>
      <c r="G33" s="1">
        <v>30.99</v>
      </c>
      <c r="H33" s="54">
        <v>18</v>
      </c>
      <c r="I33" s="31">
        <v>2</v>
      </c>
      <c r="J33" s="31">
        <v>1</v>
      </c>
      <c r="K33" s="13"/>
    </row>
    <row r="34" spans="4:11" ht="12.75">
      <c r="D34" s="15"/>
      <c r="E34" s="56"/>
      <c r="F34" s="12"/>
      <c r="G34" s="12"/>
      <c r="H34" s="8"/>
      <c r="I34" s="12"/>
      <c r="J34" s="13"/>
      <c r="K34" s="13"/>
    </row>
    <row r="35" spans="2:11" ht="12.75">
      <c r="B35" s="2" t="s">
        <v>48</v>
      </c>
      <c r="D35" s="59">
        <f>SUM(D30:D34)</f>
        <v>1032.96</v>
      </c>
      <c r="E35" s="60">
        <f>SUM(E30:E34)</f>
        <v>3098.52</v>
      </c>
      <c r="F35" s="12"/>
      <c r="G35" s="12"/>
      <c r="H35" s="16"/>
      <c r="I35" s="12"/>
      <c r="J35" s="13"/>
      <c r="K35" s="13"/>
    </row>
    <row r="36" spans="2:11" ht="12.75">
      <c r="B36" s="2"/>
      <c r="D36" s="10"/>
      <c r="E36" s="55"/>
      <c r="F36" s="12"/>
      <c r="G36" s="12"/>
      <c r="H36" s="16"/>
      <c r="I36" s="12"/>
      <c r="J36" s="13"/>
      <c r="K36" s="13"/>
    </row>
    <row r="37" spans="4:11" ht="12.75">
      <c r="D37" s="1"/>
      <c r="E37" s="12"/>
      <c r="F37" s="12"/>
      <c r="G37" s="12"/>
      <c r="I37" s="12"/>
      <c r="J37" s="13"/>
      <c r="K37" s="13"/>
    </row>
    <row r="38" spans="2:11" ht="12.75">
      <c r="B38" s="2" t="s">
        <v>28</v>
      </c>
      <c r="C38" s="23" t="s">
        <v>44</v>
      </c>
      <c r="D38" s="16">
        <v>516.46</v>
      </c>
      <c r="E38" s="48">
        <v>516.46</v>
      </c>
      <c r="F38" s="12"/>
      <c r="G38" s="12"/>
      <c r="I38" s="12"/>
      <c r="J38" s="13"/>
      <c r="K38" s="13"/>
    </row>
    <row r="39" spans="2:11" ht="12.75">
      <c r="B39" s="2"/>
      <c r="D39" s="2"/>
      <c r="E39" s="44"/>
      <c r="F39" s="12"/>
      <c r="G39" s="12"/>
      <c r="I39" s="12"/>
      <c r="J39" s="13"/>
      <c r="K39" s="13"/>
    </row>
    <row r="40" spans="2:11" ht="15.75">
      <c r="B40" s="58" t="s">
        <v>45</v>
      </c>
      <c r="D40" s="77">
        <f>D24+D35+D38</f>
        <v>11713.732</v>
      </c>
      <c r="E40" s="79">
        <f>E24+E35+E38</f>
        <v>24693.414999999997</v>
      </c>
      <c r="F40" s="12"/>
      <c r="G40" s="12"/>
      <c r="I40" s="12"/>
      <c r="J40" s="13"/>
      <c r="K40" s="13"/>
    </row>
    <row r="41" spans="2:11" ht="12.75">
      <c r="B41" s="2"/>
      <c r="D41" s="2"/>
      <c r="E41" s="44"/>
      <c r="F41" s="12"/>
      <c r="G41" s="12"/>
      <c r="I41" s="12"/>
      <c r="J41" s="13"/>
      <c r="K41" s="13"/>
    </row>
    <row r="42" spans="2:11" ht="13.5" thickBot="1">
      <c r="B42" s="2"/>
      <c r="D42" s="2"/>
      <c r="E42" s="44"/>
      <c r="F42" s="12"/>
      <c r="G42" s="12"/>
      <c r="I42" s="12"/>
      <c r="J42" s="13"/>
      <c r="K42" s="13"/>
    </row>
    <row r="43" spans="1:11" ht="13.5" thickBot="1">
      <c r="A43" s="52" t="s">
        <v>46</v>
      </c>
      <c r="B43" s="53" t="s">
        <v>47</v>
      </c>
      <c r="D43" s="2"/>
      <c r="E43" s="44"/>
      <c r="F43" s="12"/>
      <c r="G43" s="12"/>
      <c r="I43" s="12"/>
      <c r="J43" s="13"/>
      <c r="K43" s="13"/>
    </row>
    <row r="44" spans="4:11" ht="12.75">
      <c r="D44" s="1"/>
      <c r="E44" s="12"/>
      <c r="F44" s="12"/>
      <c r="G44" s="12"/>
      <c r="I44" s="12"/>
      <c r="J44" s="13"/>
      <c r="K44" s="13"/>
    </row>
    <row r="45" spans="2:11" ht="12.75">
      <c r="B45" s="1" t="s">
        <v>7</v>
      </c>
      <c r="C45" s="1" t="s">
        <v>9</v>
      </c>
      <c r="D45" s="1">
        <f>F45*H45</f>
        <v>619.8</v>
      </c>
      <c r="E45" s="1">
        <f>F45*H45</f>
        <v>619.8</v>
      </c>
      <c r="F45" s="64">
        <v>51.65</v>
      </c>
      <c r="G45" s="12"/>
      <c r="H45" s="62">
        <v>12</v>
      </c>
      <c r="I45" s="12"/>
      <c r="J45" s="13"/>
      <c r="K45" s="13"/>
    </row>
    <row r="46" spans="2:11" ht="12.75">
      <c r="B46" s="1" t="s">
        <v>10</v>
      </c>
      <c r="C46" s="1" t="s">
        <v>8</v>
      </c>
      <c r="D46" s="1">
        <f>F46*H46</f>
        <v>51.65</v>
      </c>
      <c r="E46" s="1">
        <f>F46*H46</f>
        <v>51.65</v>
      </c>
      <c r="F46" s="60">
        <v>51.65</v>
      </c>
      <c r="G46" s="12"/>
      <c r="H46" s="62">
        <v>1</v>
      </c>
      <c r="I46" s="12"/>
      <c r="J46" s="13"/>
      <c r="K46" s="13"/>
    </row>
    <row r="47" spans="4:11" ht="12.75">
      <c r="D47" s="8"/>
      <c r="E47" s="1"/>
      <c r="F47" s="12"/>
      <c r="G47" s="12"/>
      <c r="I47" s="12"/>
      <c r="J47" s="13"/>
      <c r="K47" s="13"/>
    </row>
    <row r="48" spans="2:11" ht="12.75">
      <c r="B48" s="2" t="s">
        <v>50</v>
      </c>
      <c r="D48" s="77">
        <f>SUM(D45:D47)</f>
        <v>671.4499999999999</v>
      </c>
      <c r="E48" s="78">
        <f>SUM(E45:E47)</f>
        <v>671.4499999999999</v>
      </c>
      <c r="F48" s="12"/>
      <c r="G48" s="12"/>
      <c r="I48" s="12"/>
      <c r="J48" s="13"/>
      <c r="K48" s="13"/>
    </row>
    <row r="49" spans="2:11" ht="12.75">
      <c r="B49" s="2"/>
      <c r="D49" s="65"/>
      <c r="E49" s="66"/>
      <c r="F49" s="12"/>
      <c r="G49" s="12"/>
      <c r="I49" s="12"/>
      <c r="J49" s="13"/>
      <c r="K49" s="13"/>
    </row>
    <row r="50" spans="2:11" ht="13.5" thickBot="1">
      <c r="B50" s="2"/>
      <c r="D50" s="65"/>
      <c r="E50" s="66"/>
      <c r="F50" s="12"/>
      <c r="G50" s="12"/>
      <c r="I50" s="12"/>
      <c r="J50" s="13"/>
      <c r="K50" s="13"/>
    </row>
    <row r="51" spans="1:11" ht="13.5" thickBot="1">
      <c r="A51" s="52" t="s">
        <v>51</v>
      </c>
      <c r="B51" s="67" t="s">
        <v>52</v>
      </c>
      <c r="C51" s="80"/>
      <c r="D51" s="63"/>
      <c r="E51" s="68"/>
      <c r="F51" s="12"/>
      <c r="G51" s="12"/>
      <c r="I51" s="12"/>
      <c r="J51" s="13"/>
      <c r="K51" s="13"/>
    </row>
    <row r="52" spans="1:11" ht="15">
      <c r="A52" s="52"/>
      <c r="B52" s="69"/>
      <c r="D52" s="70"/>
      <c r="E52" s="71" t="s">
        <v>53</v>
      </c>
      <c r="F52" s="12"/>
      <c r="G52" s="12"/>
      <c r="I52" s="12"/>
      <c r="J52" s="13"/>
      <c r="K52" s="13"/>
    </row>
    <row r="53" spans="2:11" ht="12.75">
      <c r="B53" s="72" t="s">
        <v>54</v>
      </c>
      <c r="D53" s="73">
        <v>60</v>
      </c>
      <c r="E53" s="64">
        <f aca="true" t="shared" si="0" ref="E53:E58">D53*1.3</f>
        <v>78</v>
      </c>
      <c r="F53" s="12"/>
      <c r="G53" s="12"/>
      <c r="I53" s="12"/>
      <c r="J53" s="13"/>
      <c r="K53" s="13"/>
    </row>
    <row r="54" spans="2:11" ht="12.75">
      <c r="B54" s="59" t="s">
        <v>55</v>
      </c>
      <c r="D54" s="73">
        <v>20</v>
      </c>
      <c r="E54" s="64">
        <f t="shared" si="0"/>
        <v>26</v>
      </c>
      <c r="F54" s="12"/>
      <c r="G54" s="12"/>
      <c r="I54" s="12"/>
      <c r="J54" s="13"/>
      <c r="K54" s="13"/>
    </row>
    <row r="55" spans="2:11" ht="12.75">
      <c r="B55" s="59" t="s">
        <v>56</v>
      </c>
      <c r="D55" s="73">
        <v>15</v>
      </c>
      <c r="E55" s="64">
        <f t="shared" si="0"/>
        <v>19.5</v>
      </c>
      <c r="F55" s="12"/>
      <c r="G55" s="12"/>
      <c r="I55" s="12"/>
      <c r="J55" s="13"/>
      <c r="K55" s="13"/>
    </row>
    <row r="56" spans="2:11" ht="12.75">
      <c r="B56" s="59" t="s">
        <v>57</v>
      </c>
      <c r="D56" s="73">
        <v>25</v>
      </c>
      <c r="E56" s="64">
        <f t="shared" si="0"/>
        <v>32.5</v>
      </c>
      <c r="F56" s="12"/>
      <c r="G56" s="12"/>
      <c r="I56" s="12"/>
      <c r="J56" s="13"/>
      <c r="K56" s="13"/>
    </row>
    <row r="57" spans="2:11" ht="12.75">
      <c r="B57" s="59" t="s">
        <v>58</v>
      </c>
      <c r="D57" s="73">
        <v>160</v>
      </c>
      <c r="E57" s="64">
        <f t="shared" si="0"/>
        <v>208</v>
      </c>
      <c r="F57" s="12"/>
      <c r="G57" s="12"/>
      <c r="I57" s="12"/>
      <c r="J57" s="13"/>
      <c r="K57" s="13"/>
    </row>
    <row r="58" spans="2:11" ht="12.75">
      <c r="B58" s="59" t="s">
        <v>59</v>
      </c>
      <c r="D58" s="73">
        <v>30</v>
      </c>
      <c r="E58" s="64">
        <f t="shared" si="0"/>
        <v>39</v>
      </c>
      <c r="F58" s="12"/>
      <c r="G58" s="12"/>
      <c r="I58" s="12"/>
      <c r="J58" s="13"/>
      <c r="K58" s="13"/>
    </row>
    <row r="59" spans="2:11" ht="12.75">
      <c r="B59" s="10"/>
      <c r="D59" s="74"/>
      <c r="E59" s="75"/>
      <c r="F59" s="12"/>
      <c r="G59" s="12"/>
      <c r="I59" s="12"/>
      <c r="J59" s="13"/>
      <c r="K59" s="13"/>
    </row>
    <row r="60" spans="2:11" ht="15.75">
      <c r="B60" s="76" t="s">
        <v>60</v>
      </c>
      <c r="D60" s="77">
        <f>SUM(D53:D59)</f>
        <v>310</v>
      </c>
      <c r="E60" s="78">
        <f>SUM(E53:E59)</f>
        <v>403</v>
      </c>
      <c r="F60" s="12"/>
      <c r="G60" s="12"/>
      <c r="I60" s="12"/>
      <c r="J60" s="13"/>
      <c r="K60" s="13"/>
    </row>
    <row r="61" spans="2:11" ht="15.75">
      <c r="B61" s="76"/>
      <c r="D61" s="63"/>
      <c r="E61" s="68"/>
      <c r="F61" s="12"/>
      <c r="G61" s="12"/>
      <c r="I61" s="12"/>
      <c r="J61" s="13"/>
      <c r="K61" s="13"/>
    </row>
    <row r="62" spans="2:11" ht="16.5" thickBot="1">
      <c r="B62" s="76"/>
      <c r="D62" s="63"/>
      <c r="E62" s="68"/>
      <c r="F62" s="12"/>
      <c r="G62" s="12"/>
      <c r="I62" s="12"/>
      <c r="J62" s="13"/>
      <c r="K62" s="13"/>
    </row>
    <row r="63" spans="2:11" ht="16.5" thickBot="1">
      <c r="B63" s="18" t="s">
        <v>29</v>
      </c>
      <c r="C63" s="19"/>
      <c r="D63" s="20">
        <f>D40+D48+D60</f>
        <v>12695.182</v>
      </c>
      <c r="E63" s="20">
        <f>E40+E48+E60</f>
        <v>25767.864999999998</v>
      </c>
      <c r="F63" s="34"/>
      <c r="G63" s="34"/>
      <c r="H63" s="35"/>
      <c r="I63" s="34"/>
      <c r="J63" s="13"/>
      <c r="K63" s="13"/>
    </row>
    <row r="64" spans="4:11" ht="15">
      <c r="D64" s="32" t="s">
        <v>22</v>
      </c>
      <c r="E64" s="33" t="s">
        <v>23</v>
      </c>
      <c r="F64" s="12"/>
      <c r="G64" s="12"/>
      <c r="I64" s="12"/>
      <c r="J64" s="13"/>
      <c r="K64" s="13"/>
    </row>
    <row r="65" spans="5:11" ht="12.75">
      <c r="E65" s="12"/>
      <c r="F65" s="12"/>
      <c r="G65" s="12"/>
      <c r="I65" s="12"/>
      <c r="J65" s="13"/>
      <c r="K65" s="13"/>
    </row>
    <row r="66" spans="5:11" ht="12.75">
      <c r="E66" s="12"/>
      <c r="F66" s="12"/>
      <c r="G66" s="12"/>
      <c r="I66" s="12"/>
      <c r="J66" s="13"/>
      <c r="K66" s="13"/>
    </row>
    <row r="67" spans="5:11" ht="12.75">
      <c r="E67" s="12"/>
      <c r="F67" s="12"/>
      <c r="G67" s="12"/>
      <c r="I67" s="12"/>
      <c r="J67" s="13"/>
      <c r="K67" s="13"/>
    </row>
  </sheetData>
  <sheetProtection/>
  <printOptions/>
  <pageMargins left="0.48" right="0.51" top="0.18" bottom="0.99" header="0.3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POLLICE CARELLA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 POLLICE</dc:creator>
  <cp:keywords/>
  <dc:description/>
  <cp:lastModifiedBy>Silvia</cp:lastModifiedBy>
  <cp:lastPrinted>2010-04-09T06:41:31Z</cp:lastPrinted>
  <dcterms:created xsi:type="dcterms:W3CDTF">2003-06-08T09:25:53Z</dcterms:created>
  <dcterms:modified xsi:type="dcterms:W3CDTF">2010-04-09T06:41:45Z</dcterms:modified>
  <cp:category/>
  <cp:version/>
  <cp:contentType/>
  <cp:contentStatus/>
</cp:coreProperties>
</file>